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schooljaar 2019\Leerjaar 3\"/>
    </mc:Choice>
  </mc:AlternateContent>
  <xr:revisionPtr revIDLastSave="0" documentId="8_{2ED7593A-6FCB-4637-B2D8-566C5700DA9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3" i="1" l="1"/>
  <c r="Q15" i="1" s="1"/>
  <c r="G28" i="1"/>
  <c r="C27" i="1"/>
  <c r="C22" i="1"/>
  <c r="E27" i="1" s="1"/>
  <c r="E29" i="1" s="1"/>
  <c r="C18" i="1"/>
  <c r="K23" i="1" l="1"/>
  <c r="K14" i="1"/>
</calcChain>
</file>

<file path=xl/sharedStrings.xml><?xml version="1.0" encoding="utf-8"?>
<sst xmlns="http://schemas.openxmlformats.org/spreadsheetml/2006/main" count="71" uniqueCount="59">
  <si>
    <t xml:space="preserve"> Berekeningsfactoren X en Y voor groeflogellagers Normale lagerspeling</t>
  </si>
  <si>
    <t>Y</t>
  </si>
  <si>
    <t>X</t>
  </si>
  <si>
    <t>e</t>
  </si>
  <si>
    <t>Fa/Co</t>
  </si>
  <si>
    <t>Fa / Fr ≤ e</t>
  </si>
  <si>
    <t>Fa / Fr ≥ e</t>
  </si>
  <si>
    <t xml:space="preserve">Axiale krachten </t>
  </si>
  <si>
    <t>N</t>
  </si>
  <si>
    <t>Radiale kracht</t>
  </si>
  <si>
    <t>Fr</t>
  </si>
  <si>
    <t>Fa</t>
  </si>
  <si>
    <t>n</t>
  </si>
  <si>
    <t>Lagertype 6208</t>
  </si>
  <si>
    <t>Dynamisch draaggetal</t>
  </si>
  <si>
    <t>Statisch draaggetal</t>
  </si>
  <si>
    <t>Co</t>
  </si>
  <si>
    <t>C</t>
  </si>
  <si>
    <t>Stap 1 =</t>
  </si>
  <si>
    <t>Fa / Co</t>
  </si>
  <si>
    <t>Stap 2 =</t>
  </si>
  <si>
    <t>Keuze Fa/Co welke dichts bij Fa/Co zit</t>
  </si>
  <si>
    <t>Stap 3 =</t>
  </si>
  <si>
    <t xml:space="preserve">e = </t>
  </si>
  <si>
    <t>Stap 4 =</t>
  </si>
  <si>
    <t>Fa / Fr</t>
  </si>
  <si>
    <t xml:space="preserve">Stap 5 = </t>
  </si>
  <si>
    <t>Kijk of Fa/Fr kleiner of groter is dan e</t>
  </si>
  <si>
    <t xml:space="preserve">Groter </t>
  </si>
  <si>
    <t xml:space="preserve">Y =  </t>
  </si>
  <si>
    <t>X =</t>
  </si>
  <si>
    <t>Lagerbelasting</t>
  </si>
  <si>
    <t>P =</t>
  </si>
  <si>
    <t>X * Fr + Y * Fa</t>
  </si>
  <si>
    <t>L10=</t>
  </si>
  <si>
    <t>Toerental</t>
  </si>
  <si>
    <t>aantal bedrijfsuren:</t>
  </si>
  <si>
    <t>L10h =</t>
  </si>
  <si>
    <t>Uren</t>
  </si>
  <si>
    <r>
      <t>min</t>
    </r>
    <r>
      <rPr>
        <b/>
        <vertAlign val="superscript"/>
        <sz val="8"/>
        <color theme="1"/>
        <rFont val="Calibri"/>
        <family val="2"/>
        <scheme val="minor"/>
      </rPr>
      <t>-1</t>
    </r>
  </si>
  <si>
    <t>De nominale levensduur  in miljoenen omwentelingen:</t>
  </si>
  <si>
    <r>
      <t>(C/P)</t>
    </r>
    <r>
      <rPr>
        <b/>
        <vertAlign val="superscript"/>
        <sz val="12"/>
        <color theme="1"/>
        <rFont val="Calibri"/>
        <family val="2"/>
        <scheme val="minor"/>
      </rPr>
      <t>p</t>
    </r>
  </si>
  <si>
    <t>miljoen omwentelingen</t>
  </si>
  <si>
    <t>Stappenplan lagerberekening als het lager bekend is !</t>
  </si>
  <si>
    <t>Stappenplan lagerberekening als het lager NIET bekend is</t>
  </si>
  <si>
    <t>Ontwerp berekening</t>
  </si>
  <si>
    <r>
      <t>(10</t>
    </r>
    <r>
      <rPr>
        <b/>
        <vertAlign val="superscript"/>
        <sz val="12"/>
        <color theme="1"/>
        <rFont val="Calibri"/>
        <family val="2"/>
        <scheme val="minor"/>
      </rPr>
      <t>6</t>
    </r>
    <r>
      <rPr>
        <b/>
        <sz val="12"/>
        <color theme="1"/>
        <rFont val="Calibri"/>
        <family val="2"/>
        <scheme val="minor"/>
      </rPr>
      <t>/60*n) * (C/P)3</t>
    </r>
  </si>
  <si>
    <t>uren</t>
  </si>
  <si>
    <t>levensduur</t>
  </si>
  <si>
    <t>Lh</t>
  </si>
  <si>
    <t>L10</t>
  </si>
  <si>
    <t>miljoen omw</t>
  </si>
  <si>
    <t>C/P</t>
  </si>
  <si>
    <t>Controleren met tabel blz. 20</t>
  </si>
  <si>
    <t>Als levensduur bekend is in uren en toerental is bekend</t>
  </si>
  <si>
    <t>dan kun je L10 berekenen.</t>
  </si>
  <si>
    <t>Toerental in toeren per minuut.</t>
  </si>
  <si>
    <t>Als je L10 hebt berekenmd kun je ook C/P berekenen en controleren.</t>
  </si>
  <si>
    <r>
      <t>L10 = L10h * toerental * 60 / 10</t>
    </r>
    <r>
      <rPr>
        <vertAlign val="superscript"/>
        <sz val="11"/>
        <color theme="1"/>
        <rFont val="Calibri"/>
        <family val="2"/>
        <scheme val="minor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</si>
</sst>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/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/>
    <xf numFmtId="0" fontId="2" fillId="2" borderId="0" xfId="0" applyFont="1" applyFill="1"/>
    <xf numFmtId="0" fontId="0" fillId="2" borderId="0" xfId="0" applyFill="1"/>
    <xf numFmtId="1" fontId="2" fillId="2" borderId="0" xfId="0" applyNumberFormat="1" applyFont="1" applyFill="1"/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0"/>
  <sheetViews>
    <sheetView tabSelected="1" zoomScale="90" zoomScaleNormal="90" workbookViewId="0">
      <selection activeCell="C31" sqref="C31"/>
    </sheetView>
  </sheetViews>
  <sheetFormatPr defaultRowHeight="15" x14ac:dyDescent="0.25"/>
  <cols>
    <col min="3" max="3" width="12" bestFit="1" customWidth="1"/>
    <col min="5" max="5" width="13.28515625" bestFit="1" customWidth="1"/>
    <col min="11" max="11" width="12.42578125" customWidth="1"/>
    <col min="16" max="16" width="12.140625" customWidth="1"/>
  </cols>
  <sheetData>
    <row r="1" spans="1:23" ht="16.5" thickBot="1" x14ac:dyDescent="0.3">
      <c r="A1" s="1"/>
      <c r="B1" s="1"/>
      <c r="C1" s="1"/>
      <c r="D1" s="1"/>
      <c r="E1" s="1"/>
      <c r="F1" s="1"/>
      <c r="G1" s="1"/>
      <c r="H1" s="1"/>
    </row>
    <row r="2" spans="1:23" ht="15.75" x14ac:dyDescent="0.25">
      <c r="A2" s="1"/>
      <c r="B2" s="20" t="s">
        <v>0</v>
      </c>
      <c r="C2" s="21"/>
      <c r="D2" s="21"/>
      <c r="E2" s="21"/>
      <c r="F2" s="21"/>
      <c r="G2" s="22"/>
      <c r="H2" s="1"/>
      <c r="Q2" s="14" t="s">
        <v>45</v>
      </c>
      <c r="R2" s="15"/>
      <c r="S2" s="15"/>
    </row>
    <row r="3" spans="1:23" ht="16.5" thickBot="1" x14ac:dyDescent="0.3">
      <c r="A3" s="1"/>
      <c r="B3" s="23"/>
      <c r="C3" s="24"/>
      <c r="D3" s="24"/>
      <c r="E3" s="24"/>
      <c r="F3" s="24"/>
      <c r="G3" s="25"/>
      <c r="H3" s="1"/>
      <c r="J3" s="1" t="s">
        <v>43</v>
      </c>
      <c r="Q3" s="1" t="s">
        <v>44</v>
      </c>
    </row>
    <row r="4" spans="1:23" ht="16.5" thickBot="1" x14ac:dyDescent="0.3">
      <c r="A4" s="1"/>
      <c r="B4" s="2"/>
      <c r="C4" s="3"/>
      <c r="D4" s="26" t="s">
        <v>5</v>
      </c>
      <c r="E4" s="27"/>
      <c r="F4" s="26" t="s">
        <v>6</v>
      </c>
      <c r="G4" s="27"/>
      <c r="H4" s="1"/>
      <c r="J4" s="1" t="s">
        <v>7</v>
      </c>
      <c r="L4" s="9" t="s">
        <v>11</v>
      </c>
      <c r="M4" s="10">
        <v>980</v>
      </c>
      <c r="N4" s="10" t="s">
        <v>8</v>
      </c>
    </row>
    <row r="5" spans="1:23" ht="16.5" thickBot="1" x14ac:dyDescent="0.3">
      <c r="A5" s="1"/>
      <c r="B5" s="4" t="s">
        <v>4</v>
      </c>
      <c r="C5" s="4" t="s">
        <v>3</v>
      </c>
      <c r="D5" s="4" t="s">
        <v>2</v>
      </c>
      <c r="E5" s="4" t="s">
        <v>1</v>
      </c>
      <c r="F5" s="4" t="s">
        <v>2</v>
      </c>
      <c r="G5" s="4" t="s">
        <v>1</v>
      </c>
      <c r="H5" s="1"/>
      <c r="J5" s="8" t="s">
        <v>9</v>
      </c>
      <c r="L5" s="9" t="s">
        <v>10</v>
      </c>
      <c r="M5" s="10">
        <v>2400</v>
      </c>
      <c r="N5" s="10" t="s">
        <v>8</v>
      </c>
    </row>
    <row r="6" spans="1:23" ht="15.75" x14ac:dyDescent="0.25">
      <c r="A6" s="1"/>
      <c r="B6" s="5">
        <v>2.5000000000000001E-2</v>
      </c>
      <c r="C6" s="5">
        <v>0.22</v>
      </c>
      <c r="D6" s="5">
        <v>1</v>
      </c>
      <c r="E6" s="5">
        <v>0</v>
      </c>
      <c r="F6" s="5">
        <v>0.56000000000000005</v>
      </c>
      <c r="G6" s="5">
        <v>2</v>
      </c>
      <c r="H6" s="1"/>
      <c r="J6" s="14" t="s">
        <v>13</v>
      </c>
      <c r="K6" s="15"/>
      <c r="L6" s="9"/>
      <c r="M6" s="10"/>
      <c r="N6" s="10"/>
    </row>
    <row r="7" spans="1:23" ht="15.75" x14ac:dyDescent="0.25">
      <c r="A7" s="1"/>
      <c r="B7" s="6">
        <v>0.04</v>
      </c>
      <c r="C7" s="6">
        <v>0.24</v>
      </c>
      <c r="D7" s="6">
        <v>1</v>
      </c>
      <c r="E7" s="6">
        <v>0</v>
      </c>
      <c r="F7" s="6">
        <v>0.56000000000000005</v>
      </c>
      <c r="G7" s="6">
        <v>1.8</v>
      </c>
      <c r="H7" s="1"/>
      <c r="J7" s="1"/>
      <c r="L7" s="9"/>
      <c r="M7" s="10"/>
      <c r="N7" s="10"/>
    </row>
    <row r="8" spans="1:23" ht="15.75" x14ac:dyDescent="0.25">
      <c r="A8" s="1"/>
      <c r="B8" s="6">
        <v>7.0000000000000007E-2</v>
      </c>
      <c r="C8" s="6">
        <v>0.27</v>
      </c>
      <c r="D8" s="6">
        <v>1</v>
      </c>
      <c r="E8" s="6">
        <v>0</v>
      </c>
      <c r="F8" s="6">
        <v>0.56000000000000005</v>
      </c>
      <c r="G8" s="6">
        <v>1.6</v>
      </c>
      <c r="H8" s="1"/>
      <c r="J8" s="1" t="s">
        <v>14</v>
      </c>
      <c r="L8" s="9" t="s">
        <v>17</v>
      </c>
      <c r="M8" s="10">
        <v>30700</v>
      </c>
      <c r="N8" s="10" t="s">
        <v>8</v>
      </c>
    </row>
    <row r="9" spans="1:23" ht="15.75" x14ac:dyDescent="0.25">
      <c r="A9" s="1"/>
      <c r="B9" s="6">
        <v>0.13</v>
      </c>
      <c r="C9" s="6">
        <v>0.31</v>
      </c>
      <c r="D9" s="6">
        <v>1</v>
      </c>
      <c r="E9" s="6">
        <v>0</v>
      </c>
      <c r="F9" s="6">
        <v>0.56000000000000005</v>
      </c>
      <c r="G9" s="6">
        <v>1.4</v>
      </c>
      <c r="H9" s="1"/>
      <c r="J9" s="1" t="s">
        <v>15</v>
      </c>
      <c r="L9" s="9" t="s">
        <v>16</v>
      </c>
      <c r="M9" s="10">
        <v>19000</v>
      </c>
      <c r="N9" s="10" t="s">
        <v>8</v>
      </c>
    </row>
    <row r="10" spans="1:23" ht="15.75" x14ac:dyDescent="0.25">
      <c r="A10" s="1"/>
      <c r="B10" s="6">
        <v>0.25</v>
      </c>
      <c r="C10" s="6">
        <v>0.37</v>
      </c>
      <c r="D10" s="6">
        <v>1</v>
      </c>
      <c r="E10" s="6">
        <v>0</v>
      </c>
      <c r="F10" s="6">
        <v>0.56000000000000005</v>
      </c>
      <c r="G10" s="6">
        <v>1.2</v>
      </c>
      <c r="H10" s="1"/>
      <c r="J10" s="1" t="s">
        <v>35</v>
      </c>
      <c r="L10" s="9" t="s">
        <v>12</v>
      </c>
      <c r="M10" s="10">
        <v>4000</v>
      </c>
      <c r="N10" s="10" t="s">
        <v>39</v>
      </c>
      <c r="Q10" s="18" t="s">
        <v>12</v>
      </c>
      <c r="R10" s="10">
        <v>6000</v>
      </c>
      <c r="S10" s="10" t="s">
        <v>39</v>
      </c>
    </row>
    <row r="11" spans="1:23" ht="16.5" thickBot="1" x14ac:dyDescent="0.3">
      <c r="A11" s="1"/>
      <c r="B11" s="7">
        <v>0.5</v>
      </c>
      <c r="C11" s="7">
        <v>0.44</v>
      </c>
      <c r="D11" s="7">
        <v>1</v>
      </c>
      <c r="E11" s="7">
        <v>0</v>
      </c>
      <c r="F11" s="7">
        <v>0.56000000000000005</v>
      </c>
      <c r="G11" s="7">
        <v>1</v>
      </c>
      <c r="H11" s="1"/>
      <c r="J11" s="1"/>
      <c r="M11" s="10"/>
      <c r="N11" s="10"/>
      <c r="P11" s="10" t="s">
        <v>48</v>
      </c>
      <c r="Q11" s="19" t="s">
        <v>49</v>
      </c>
      <c r="R11" s="10">
        <v>6000</v>
      </c>
      <c r="S11" s="10" t="s">
        <v>47</v>
      </c>
    </row>
    <row r="12" spans="1:23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 t="s">
        <v>18</v>
      </c>
      <c r="K13" s="1" t="s">
        <v>19</v>
      </c>
      <c r="L13" s="1"/>
      <c r="M13" s="1"/>
      <c r="N13" s="1"/>
      <c r="P13" s="10" t="s">
        <v>50</v>
      </c>
      <c r="Q13" s="10">
        <f>R11*R10*60/10^6</f>
        <v>2160</v>
      </c>
      <c r="R13" s="10" t="s">
        <v>51</v>
      </c>
      <c r="S13" s="10"/>
      <c r="T13" s="10"/>
      <c r="U13" s="10"/>
      <c r="V13" s="10"/>
      <c r="W13" s="10"/>
    </row>
    <row r="14" spans="1:23" ht="15.75" x14ac:dyDescent="0.25">
      <c r="A14" s="1"/>
      <c r="B14" s="1"/>
      <c r="C14" s="1"/>
      <c r="D14" s="1"/>
      <c r="E14" s="1"/>
      <c r="F14" s="1"/>
      <c r="G14" s="1"/>
      <c r="I14" s="1"/>
      <c r="J14" s="1"/>
      <c r="K14" s="11">
        <f>M4/M9</f>
        <v>5.1578947368421051E-2</v>
      </c>
      <c r="L14" s="1"/>
      <c r="M14" s="1"/>
      <c r="N14" s="1"/>
      <c r="P14" s="10"/>
      <c r="Q14" s="10"/>
      <c r="R14" s="10"/>
      <c r="S14" s="10"/>
      <c r="T14" s="10"/>
      <c r="U14" s="10"/>
      <c r="V14" s="10"/>
      <c r="W14" s="10"/>
    </row>
    <row r="15" spans="1:23" ht="15.75" x14ac:dyDescent="0.25">
      <c r="A15" s="1"/>
      <c r="B15" s="1"/>
      <c r="C15" s="1"/>
      <c r="D15" s="1"/>
      <c r="E15" s="1"/>
      <c r="F15" s="1"/>
      <c r="G15" s="1"/>
      <c r="I15" s="1"/>
      <c r="J15" s="1"/>
      <c r="K15" s="1"/>
      <c r="L15" s="1"/>
      <c r="M15" s="1"/>
      <c r="N15" s="1"/>
      <c r="P15" s="10" t="s">
        <v>52</v>
      </c>
      <c r="Q15" s="10">
        <f>Q13^0.333</f>
        <v>12.893567527502494</v>
      </c>
      <c r="R15" s="10" t="s">
        <v>53</v>
      </c>
      <c r="S15" s="10"/>
      <c r="T15" s="10"/>
      <c r="U15" s="10"/>
      <c r="V15" s="10"/>
      <c r="W15" s="10"/>
    </row>
    <row r="16" spans="1:23" ht="15.75" x14ac:dyDescent="0.25">
      <c r="A16" s="1"/>
      <c r="B16" s="1" t="s">
        <v>31</v>
      </c>
      <c r="C16" s="1"/>
      <c r="D16" s="1"/>
      <c r="E16" s="1"/>
      <c r="F16" s="1"/>
      <c r="G16" s="1"/>
      <c r="I16" s="1"/>
      <c r="J16" s="1" t="s">
        <v>20</v>
      </c>
      <c r="K16" s="1" t="s">
        <v>21</v>
      </c>
      <c r="L16" s="1"/>
      <c r="M16" s="1"/>
      <c r="N16" s="1"/>
      <c r="P16" s="10"/>
      <c r="Q16" s="10"/>
      <c r="R16" s="10"/>
      <c r="S16" s="10"/>
      <c r="T16" s="10"/>
      <c r="U16" s="10"/>
      <c r="V16" s="10"/>
      <c r="W16" s="10"/>
    </row>
    <row r="17" spans="1:23" ht="15.75" x14ac:dyDescent="0.25">
      <c r="A17" s="1"/>
      <c r="B17" s="1" t="s">
        <v>32</v>
      </c>
      <c r="C17" s="1" t="s">
        <v>33</v>
      </c>
      <c r="D17" s="1"/>
      <c r="E17" s="1"/>
      <c r="F17" s="1"/>
      <c r="G17" s="1"/>
      <c r="I17" s="1"/>
      <c r="J17" s="1"/>
      <c r="K17" s="12">
        <v>0.04</v>
      </c>
      <c r="L17" s="1"/>
      <c r="M17" s="1"/>
      <c r="N17" s="1"/>
      <c r="P17" s="10"/>
      <c r="Q17" s="10"/>
      <c r="R17" s="10"/>
      <c r="S17" s="10"/>
      <c r="T17" s="10"/>
      <c r="U17" s="10"/>
      <c r="V17" s="10"/>
      <c r="W17" s="10"/>
    </row>
    <row r="18" spans="1:23" ht="15.75" x14ac:dyDescent="0.25">
      <c r="A18" s="1"/>
      <c r="B18" s="1" t="s">
        <v>32</v>
      </c>
      <c r="C18" s="1">
        <f>L27*M5+L28*M4</f>
        <v>3108</v>
      </c>
      <c r="D18" s="1" t="s">
        <v>8</v>
      </c>
      <c r="E18" s="1"/>
      <c r="F18" s="1"/>
      <c r="G18" s="1"/>
      <c r="I18" s="1"/>
      <c r="J18" s="1"/>
      <c r="K18" s="1"/>
      <c r="L18" s="1"/>
      <c r="M18" s="1"/>
      <c r="N18" s="1"/>
      <c r="P18" s="10" t="s">
        <v>54</v>
      </c>
      <c r="Q18" s="10"/>
      <c r="R18" s="10"/>
      <c r="S18" s="10"/>
      <c r="T18" s="10"/>
      <c r="U18" s="10"/>
      <c r="V18" s="10"/>
      <c r="W18" s="10"/>
    </row>
    <row r="19" spans="1:23" ht="15.75" x14ac:dyDescent="0.25">
      <c r="A19" s="1"/>
      <c r="B19" s="1"/>
      <c r="C19" s="1"/>
      <c r="D19" s="1"/>
      <c r="E19" s="1"/>
      <c r="F19" s="1"/>
      <c r="G19" s="1"/>
      <c r="I19" s="1"/>
      <c r="J19" s="1" t="s">
        <v>22</v>
      </c>
      <c r="K19" s="1" t="s">
        <v>23</v>
      </c>
      <c r="L19" s="1"/>
      <c r="M19" s="1"/>
      <c r="N19" s="1"/>
      <c r="P19" s="10" t="s">
        <v>55</v>
      </c>
      <c r="Q19" s="10"/>
      <c r="R19" s="10"/>
      <c r="S19" s="10"/>
      <c r="T19" s="10"/>
      <c r="U19" s="10"/>
      <c r="V19" s="10"/>
      <c r="W19" s="10"/>
    </row>
    <row r="20" spans="1:23" ht="15.75" x14ac:dyDescent="0.25">
      <c r="A20" s="1"/>
      <c r="B20" s="1" t="s">
        <v>40</v>
      </c>
      <c r="C20" s="1"/>
      <c r="D20" s="1"/>
      <c r="E20" s="1"/>
      <c r="F20" s="1"/>
      <c r="G20" s="1"/>
      <c r="I20" s="1"/>
      <c r="J20" s="1"/>
      <c r="K20" s="12">
        <v>0.24</v>
      </c>
      <c r="L20" s="1"/>
      <c r="M20" s="1"/>
      <c r="N20" s="1"/>
      <c r="P20" s="10"/>
      <c r="Q20" s="10"/>
      <c r="R20" s="10"/>
      <c r="S20" s="10"/>
      <c r="T20" s="10"/>
      <c r="U20" s="10"/>
      <c r="V20" s="10"/>
      <c r="W20" s="10"/>
    </row>
    <row r="21" spans="1:23" ht="18" x14ac:dyDescent="0.25">
      <c r="A21" s="1"/>
      <c r="B21" s="1" t="s">
        <v>34</v>
      </c>
      <c r="C21" s="1" t="s">
        <v>41</v>
      </c>
      <c r="D21" s="1"/>
      <c r="E21" s="1"/>
      <c r="F21" s="1"/>
      <c r="G21" s="1"/>
      <c r="I21" s="1"/>
      <c r="J21" s="1"/>
      <c r="K21" s="1"/>
      <c r="L21" s="1"/>
      <c r="M21" s="1"/>
      <c r="N21" s="1"/>
      <c r="P21" s="10" t="s">
        <v>58</v>
      </c>
      <c r="Q21" s="10"/>
      <c r="R21" s="10"/>
      <c r="S21" s="10"/>
      <c r="T21" s="10" t="s">
        <v>56</v>
      </c>
      <c r="U21" s="10"/>
      <c r="V21" s="10"/>
      <c r="W21" s="10"/>
    </row>
    <row r="22" spans="1:23" ht="15.75" x14ac:dyDescent="0.25">
      <c r="A22" s="1"/>
      <c r="B22" s="1" t="s">
        <v>34</v>
      </c>
      <c r="C22" s="13">
        <f>(M8/C18)^3</f>
        <v>963.76709841215416</v>
      </c>
      <c r="D22" s="1" t="s">
        <v>42</v>
      </c>
      <c r="E22" s="1"/>
      <c r="F22" s="1"/>
      <c r="G22" s="1"/>
      <c r="I22" s="1"/>
      <c r="J22" s="1" t="s">
        <v>24</v>
      </c>
      <c r="K22" s="1" t="s">
        <v>25</v>
      </c>
      <c r="L22" s="1"/>
      <c r="M22" s="1"/>
      <c r="N22" s="1"/>
      <c r="P22" s="10"/>
      <c r="Q22" s="10"/>
      <c r="R22" s="10"/>
      <c r="S22" s="10"/>
      <c r="T22" s="10"/>
      <c r="U22" s="10"/>
      <c r="V22" s="10"/>
      <c r="W22" s="10"/>
    </row>
    <row r="23" spans="1:23" ht="15.75" x14ac:dyDescent="0.25">
      <c r="A23" s="1"/>
      <c r="B23" s="1"/>
      <c r="C23" s="1"/>
      <c r="D23" s="1"/>
      <c r="E23" s="1"/>
      <c r="F23" s="1"/>
      <c r="G23" s="1"/>
      <c r="I23" s="1"/>
      <c r="J23" s="1"/>
      <c r="K23" s="11">
        <f>M4/M5</f>
        <v>0.40833333333333333</v>
      </c>
      <c r="L23" s="1"/>
      <c r="M23" s="1"/>
      <c r="N23" s="1"/>
      <c r="P23" s="10" t="s">
        <v>57</v>
      </c>
      <c r="Q23" s="10"/>
      <c r="R23" s="10"/>
      <c r="S23" s="10"/>
      <c r="T23" s="10"/>
      <c r="U23" s="10"/>
      <c r="V23" s="10"/>
      <c r="W23" s="10"/>
    </row>
    <row r="24" spans="1:23" ht="15.75" x14ac:dyDescent="0.25">
      <c r="A24" s="1"/>
      <c r="B24" s="1"/>
      <c r="C24" s="1"/>
      <c r="D24" s="1"/>
      <c r="E24" s="1"/>
      <c r="F24" s="1"/>
      <c r="G24" s="1"/>
      <c r="I24" s="1"/>
      <c r="J24" s="1"/>
      <c r="K24" s="1"/>
      <c r="L24" s="1"/>
      <c r="M24" s="1"/>
      <c r="N24" s="1"/>
      <c r="P24" s="10"/>
      <c r="Q24" s="10"/>
      <c r="R24" s="10"/>
      <c r="S24" s="10"/>
      <c r="T24" s="10"/>
      <c r="U24" s="10"/>
      <c r="V24" s="10"/>
      <c r="W24" s="10"/>
    </row>
    <row r="25" spans="1:23" ht="15.75" x14ac:dyDescent="0.25">
      <c r="A25" s="1"/>
      <c r="B25" s="1" t="s">
        <v>36</v>
      </c>
      <c r="C25" s="1"/>
      <c r="D25" s="1"/>
      <c r="E25" s="1"/>
      <c r="F25" s="1"/>
      <c r="G25" s="1"/>
      <c r="I25" s="1"/>
      <c r="J25" s="1" t="s">
        <v>26</v>
      </c>
      <c r="K25" s="1" t="s">
        <v>27</v>
      </c>
      <c r="L25" s="1"/>
      <c r="M25" s="1"/>
      <c r="N25" s="1"/>
    </row>
    <row r="26" spans="1:23" ht="18" x14ac:dyDescent="0.25">
      <c r="A26" s="1"/>
      <c r="B26" s="1" t="s">
        <v>37</v>
      </c>
      <c r="C26" s="1" t="s">
        <v>46</v>
      </c>
      <c r="D26" s="1"/>
      <c r="E26" s="1"/>
      <c r="F26" s="1"/>
      <c r="G26" s="1"/>
      <c r="I26" s="1"/>
      <c r="J26" s="1"/>
      <c r="K26" s="1" t="s">
        <v>28</v>
      </c>
      <c r="L26" s="1"/>
      <c r="M26" s="1"/>
      <c r="N26" s="1"/>
    </row>
    <row r="27" spans="1:23" ht="15.75" x14ac:dyDescent="0.25">
      <c r="A27" s="1"/>
      <c r="B27" s="1" t="s">
        <v>37</v>
      </c>
      <c r="C27" s="16">
        <f>((10^6)/(60*M10))*(M8/C18)^3</f>
        <v>4015.6962433839758</v>
      </c>
      <c r="D27" s="1" t="s">
        <v>38</v>
      </c>
      <c r="E27" s="1">
        <f>(C22*10^6)/(60 *M10)</f>
        <v>4015.6962433839758</v>
      </c>
      <c r="F27" s="1"/>
      <c r="G27" s="1">
        <v>6000</v>
      </c>
      <c r="H27" t="s">
        <v>47</v>
      </c>
      <c r="I27" s="1"/>
      <c r="J27" s="1"/>
      <c r="K27" s="1" t="s">
        <v>30</v>
      </c>
      <c r="L27" s="17">
        <v>0.56000000000000005</v>
      </c>
      <c r="M27" s="1"/>
      <c r="N27" s="1"/>
    </row>
    <row r="28" spans="1:23" ht="15.75" x14ac:dyDescent="0.25">
      <c r="A28" s="1"/>
      <c r="B28" s="1"/>
      <c r="C28" s="1"/>
      <c r="D28" s="1"/>
      <c r="E28" s="1"/>
      <c r="F28" s="1"/>
      <c r="G28" s="1">
        <f>G27*60*6000/10^6</f>
        <v>2160</v>
      </c>
      <c r="I28" s="1"/>
      <c r="J28" s="1"/>
      <c r="K28" s="1" t="s">
        <v>29</v>
      </c>
      <c r="L28" s="17">
        <v>1.8</v>
      </c>
      <c r="M28" s="1"/>
      <c r="N28" s="1"/>
    </row>
    <row r="29" spans="1:23" ht="15.75" x14ac:dyDescent="0.25">
      <c r="A29" s="1"/>
      <c r="B29" s="1"/>
      <c r="C29" s="1"/>
      <c r="D29" s="1"/>
      <c r="E29" s="1">
        <f>E27*60*4000/10^6</f>
        <v>963.76709841215416</v>
      </c>
      <c r="F29" s="1"/>
      <c r="G29" s="1"/>
      <c r="I29" s="1"/>
      <c r="J29" s="1"/>
      <c r="K29" s="1"/>
      <c r="L29" s="1"/>
      <c r="M29" s="1"/>
      <c r="N29" s="1"/>
    </row>
    <row r="30" spans="1:23" ht="15.75" x14ac:dyDescent="0.25">
      <c r="I30" s="1"/>
      <c r="J30" s="1"/>
      <c r="K30" s="1"/>
      <c r="L30" s="1"/>
      <c r="M30" s="1"/>
      <c r="N30" s="1"/>
    </row>
  </sheetData>
  <mergeCells count="3">
    <mergeCell ref="B2:G3"/>
    <mergeCell ref="D4:E4"/>
    <mergeCell ref="F4:G4"/>
  </mergeCells>
  <pageMargins left="0.7" right="0.7" top="0.75" bottom="0.75" header="0.3" footer="0.3"/>
  <pageSetup paperSize="9"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Blad1!B6:B6</xm:f>
              <xm:sqref>C6</xm:sqref>
            </x14:sparkline>
            <x14:sparkline>
              <xm:f>Blad1!B7:B7</xm:f>
              <xm:sqref>C7</xm:sqref>
            </x14:sparkline>
            <x14:sparkline>
              <xm:f>Blad1!B8:B8</xm:f>
              <xm:sqref>C8</xm:sqref>
            </x14:sparkline>
            <x14:sparkline>
              <xm:f>Blad1!B9:B9</xm:f>
              <xm:sqref>C9</xm:sqref>
            </x14:sparkline>
            <x14:sparkline>
              <xm:f>Blad1!B10:B10</xm:f>
              <xm:sqref>C10</xm:sqref>
            </x14:sparkline>
            <x14:sparkline>
              <xm:f>Blad1!B11:B11</xm:f>
              <xm:sqref>C11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pe peters</cp:lastModifiedBy>
  <cp:lastPrinted>2019-02-26T14:36:29Z</cp:lastPrinted>
  <dcterms:created xsi:type="dcterms:W3CDTF">2019-02-26T14:18:03Z</dcterms:created>
  <dcterms:modified xsi:type="dcterms:W3CDTF">2020-04-05T15:29:55Z</dcterms:modified>
</cp:coreProperties>
</file>